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e.corp\root\ИЭ ИД\Docs\ИЭАктив\Проекты ЭНплюс Иркутск_Развитие\АУДИТ СТРОИТ ПРОЕКТОВ\Квартиры\Итоговые предложения по уменьш стоимости\Отправка\"/>
    </mc:Choice>
  </mc:AlternateContent>
  <bookViews>
    <workbookView xWindow="0" yWindow="0" windowWidth="14220" windowHeight="11010"/>
  </bookViews>
  <sheets>
    <sheet name="Замечания по разделам" sheetId="1" r:id="rId1"/>
    <sheet name="ЭМ" sheetId="7"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E15" i="1" l="1"/>
  <c r="E16" i="1"/>
  <c r="E17" i="1"/>
  <c r="E18" i="1"/>
  <c r="E19" i="1"/>
  <c r="E20" i="1"/>
  <c r="E21" i="1"/>
  <c r="E22" i="1"/>
  <c r="E23" i="1"/>
  <c r="E24" i="1"/>
  <c r="E14" i="1"/>
  <c r="F13" i="1"/>
  <c r="E13" i="1" s="1"/>
  <c r="G4" i="1"/>
  <c r="E4" i="1" s="1"/>
  <c r="E7" i="1"/>
  <c r="E8" i="1"/>
  <c r="E9" i="1"/>
  <c r="E10" i="1"/>
  <c r="E11" i="1"/>
  <c r="E12" i="1"/>
  <c r="F6" i="1"/>
  <c r="E6" i="1" s="1"/>
  <c r="G5" i="1"/>
  <c r="E5" i="1" s="1"/>
  <c r="I36" i="7" l="1"/>
</calcChain>
</file>

<file path=xl/sharedStrings.xml><?xml version="1.0" encoding="utf-8"?>
<sst xmlns="http://schemas.openxmlformats.org/spreadsheetml/2006/main" count="239" uniqueCount="164">
  <si>
    <t>№</t>
  </si>
  <si>
    <t>№ по
 смете</t>
  </si>
  <si>
    <t>Наименование по строчке</t>
  </si>
  <si>
    <t>3/182/203/
368</t>
  </si>
  <si>
    <t>Стяжка с армирующими волокнами "Армика NF 45 (расход 10 мм 19 кг/кв.м.)</t>
  </si>
  <si>
    <t>7/186/207/
372</t>
  </si>
  <si>
    <t>Пол самонивелирующийся универсальный Knauf Трибон (расход на 1 мм 1,7 кг/ м2)</t>
  </si>
  <si>
    <t>10/49/210/
243</t>
  </si>
  <si>
    <t>Кирпич керамический лицевой профильный, размер 250х120х65 мм, марка 75</t>
  </si>
  <si>
    <t>Гидроизоляция горизонтальных швов лентой изоляционной высокоэластичной шириной: 100-200 мм</t>
  </si>
  <si>
    <t>Шпатлевка тиксотропная двухкомпонентная на основе эпоксидной смолы, компонент А</t>
  </si>
  <si>
    <t>Шпатлевка тиксотропная двухкомпонентная на основе эпоксидной смолы, компонент В</t>
  </si>
  <si>
    <t>23/111/112</t>
  </si>
  <si>
    <t>Керамогранит Marvel Grey Stone Lappato 600*1200</t>
  </si>
  <si>
    <t>24/108</t>
  </si>
  <si>
    <t>Керамогранит Allure Grey Beauty, Отделка Лаппато</t>
  </si>
  <si>
    <t>35/230</t>
  </si>
  <si>
    <t>Паркет 1154-1509, T&amp;G, Дуб, Шелковое масло ультраматовое, Селект энд Бэттер, Авторская коллекция, Сиена натуральная/2м2 1154-1509</t>
  </si>
  <si>
    <t>Краска Mons</t>
  </si>
  <si>
    <t>57/251</t>
  </si>
  <si>
    <t>Штукатурка цементная Ceresit CT24 Light для блоков кирпича и бетона</t>
  </si>
  <si>
    <t>Сетка штукатурная</t>
  </si>
  <si>
    <t>Арт-панель Баухаус III 600х600*18=6,48 м2</t>
  </si>
  <si>
    <t>100/101/299</t>
  </si>
  <si>
    <t>Декоративная штукатурка Травертин</t>
  </si>
  <si>
    <t>133/328</t>
  </si>
  <si>
    <t>Мозаика ITALON 3D Экспириенс Шик 0,283*0,283*278=22,26м2,
12,2м2/0,08м2=153 шт</t>
  </si>
  <si>
    <t>176/177
362/363</t>
  </si>
  <si>
    <t>Устройство металлических ограждений: без поручней</t>
  </si>
  <si>
    <t>194/380</t>
  </si>
  <si>
    <t>Потолок Куб Рейка 30/39 белый алюм (Отделка потолков на балконе)</t>
  </si>
  <si>
    <t>Планируемая стоимость</t>
  </si>
  <si>
    <t>143/337</t>
  </si>
  <si>
    <t>Дверь из закалённого стекла в метал. профиле, выполнена на заказ, правое открывание</t>
  </si>
  <si>
    <t>45о</t>
  </si>
  <si>
    <t>Приточная установка Tion Бризер 4S Magic с модулем CO2 и базовой станцией MagicAir</t>
  </si>
  <si>
    <t>Клей для плитки Mapei Kerabond T-R</t>
  </si>
  <si>
    <t>шт</t>
  </si>
  <si>
    <t>Водонагреватель накопительный - Ariston 3700676 Abse Velis LUX Wifi Inox PW 100, Вертикальный 100л</t>
  </si>
  <si>
    <t>Стоимость по разделу по смете</t>
  </si>
  <si>
    <t>фильтр Гейзер Тайфун 10SL 1/2"</t>
  </si>
  <si>
    <t>Гейзер Престиж Смарт обратный осмос (бак 12 л)</t>
  </si>
  <si>
    <t>Трап Haiba 70 см HB91700, нержавеющая сталь, сатин Арт. TB025637</t>
  </si>
  <si>
    <t>82/273</t>
  </si>
  <si>
    <t>Инсталляция для подвесного унитаза Инсталляция для подвесного унитаза BELBAGNO BB002-80 со смывным бачком</t>
  </si>
  <si>
    <t>84/257</t>
  </si>
  <si>
    <t>Лист рифленый АМг2 1.5х600х1200 мм, алюминий крашенный RAL 9011 матовый</t>
  </si>
  <si>
    <t>135/325</t>
  </si>
  <si>
    <t>Система душевая HAIBA с изливом, тропическим душем и лейкой арт.НВ2402 Арт. TB022055</t>
  </si>
  <si>
    <t>164/346</t>
  </si>
  <si>
    <t>Не совсем понятны работы под № 190-196, 374-380 - Ранее мне Ольга говорила что эти работы для пусконаладки</t>
  </si>
  <si>
    <r>
      <t>37333,33</t>
    </r>
    <r>
      <rPr>
        <i/>
        <sz val="6"/>
        <rFont val="Arial"/>
        <family val="2"/>
        <charset val="204"/>
      </rPr>
      <t xml:space="preserve">
44800/1,2</t>
    </r>
  </si>
  <si>
    <t>Электрокарнизы</t>
  </si>
  <si>
    <t>Учтен в п.130 в разделе Дизайн-проект</t>
  </si>
  <si>
    <t>299</t>
  </si>
  <si>
    <t>104</t>
  </si>
  <si>
    <t>Будет ли функционировать данный прибор без системы умный дом не понятно</t>
  </si>
  <si>
    <r>
      <t>22083,33</t>
    </r>
    <r>
      <rPr>
        <i/>
        <sz val="6"/>
        <rFont val="Arial"/>
        <family val="2"/>
        <charset val="204"/>
      </rPr>
      <t xml:space="preserve">
26500/1,2</t>
    </r>
  </si>
  <si>
    <r>
      <t>12</t>
    </r>
    <r>
      <rPr>
        <i/>
        <sz val="6"/>
        <rFont val="Arial"/>
        <family val="2"/>
        <charset val="204"/>
      </rPr>
      <t xml:space="preserve">
4*3</t>
    </r>
  </si>
  <si>
    <t>Адаптер для подключения кондиционеров PSC-6RAD</t>
  </si>
  <si>
    <t>п.49 КП ООО "ЛУИС+Сибирь". Исх. №2022/07-9 от 28.07.2022</t>
  </si>
  <si>
    <t>264</t>
  </si>
  <si>
    <r>
      <t>Описание на оф сайте:</t>
    </r>
    <r>
      <rPr>
        <sz val="9"/>
        <rFont val="Arial"/>
        <family val="2"/>
        <charset val="204"/>
      </rPr>
      <t>Адаптер HITACHI H-LINK PSC-6RAD предназначен для централизованного управления бытовыми кондиционерами. Все внутренние блоки могут быть объединены при помощи адаптера, через единую шину по протоколу связи, разработанному HITACHI. Благодаря этому устройству блоки бытовых систем совместимы с коммерческими и промышленными установками. Основные функции (включение/выключение, режим работы, установка температуры и т.д.) программируются при помощи системы управления H-Link.</t>
    </r>
  </si>
  <si>
    <r>
      <t>5833,33</t>
    </r>
    <r>
      <rPr>
        <i/>
        <sz val="6"/>
        <rFont val="Arial"/>
        <family val="2"/>
        <charset val="204"/>
      </rPr>
      <t xml:space="preserve">
7000/1,2</t>
    </r>
  </si>
  <si>
    <r>
      <t>3</t>
    </r>
    <r>
      <rPr>
        <i/>
        <sz val="6"/>
        <rFont val="Arial"/>
        <family val="2"/>
        <charset val="204"/>
      </rPr>
      <t xml:space="preserve">
1 * 3</t>
    </r>
  </si>
  <si>
    <t>Беспроводное + сетевое зарядное устройство Prestigio Revolt PCS106A_SG PCS106A_SG</t>
  </si>
  <si>
    <t>п.15 КП ООО "ЛУИС+Сибирь". Исх. №2022/07-9 от 28.07.2022</t>
  </si>
  <si>
    <t>258</t>
  </si>
  <si>
    <r>
      <t>54166,67</t>
    </r>
    <r>
      <rPr>
        <i/>
        <sz val="6"/>
        <rFont val="Arial"/>
        <family val="2"/>
        <charset val="204"/>
      </rPr>
      <t xml:space="preserve">
65000/1,2</t>
    </r>
  </si>
  <si>
    <r>
      <t>6</t>
    </r>
    <r>
      <rPr>
        <i/>
        <sz val="6"/>
        <rFont val="Arial"/>
        <family val="2"/>
        <charset val="204"/>
      </rPr>
      <t xml:space="preserve">
2 * 3</t>
    </r>
  </si>
  <si>
    <t>10.8" Планшет HUAWEI MatePad Pro 256 ГБ 3G, LTE серый +стилус 2560x1600, IPS, 8х2.86 ГГц, 8 ГБ, BT, GPS, 7250 мА*ч, Android 10.x 1690125</t>
  </si>
  <si>
    <t>п.1 КП ООО "ЛУИС+Сибирь". Исх. №2022/07-9 от 28.07.2022</t>
  </si>
  <si>
    <r>
      <t>257</t>
    </r>
    <r>
      <rPr>
        <i/>
        <sz val="9"/>
        <rFont val="Arial"/>
        <family val="2"/>
        <charset val="204"/>
      </rPr>
      <t xml:space="preserve">
О</t>
    </r>
  </si>
  <si>
    <r>
      <t>6</t>
    </r>
    <r>
      <rPr>
        <i/>
        <sz val="6"/>
        <rFont val="Arial"/>
        <family val="2"/>
        <charset val="204"/>
      </rPr>
      <t xml:space="preserve">
1 * 6</t>
    </r>
  </si>
  <si>
    <r>
      <t>61</t>
    </r>
    <r>
      <rPr>
        <i/>
        <sz val="9"/>
        <rFont val="Arial"/>
        <family val="2"/>
        <charset val="204"/>
      </rPr>
      <t xml:space="preserve">
О</t>
    </r>
  </si>
  <si>
    <r>
      <t>12</t>
    </r>
    <r>
      <rPr>
        <i/>
        <sz val="6"/>
        <rFont val="Arial"/>
        <family val="2"/>
        <charset val="204"/>
      </rPr>
      <t xml:space="preserve">
2 * 6</t>
    </r>
  </si>
  <si>
    <r>
      <t>60</t>
    </r>
    <r>
      <rPr>
        <i/>
        <sz val="9"/>
        <rFont val="Arial"/>
        <family val="2"/>
        <charset val="204"/>
      </rPr>
      <t xml:space="preserve">
О</t>
    </r>
  </si>
  <si>
    <r>
      <t>2056,25</t>
    </r>
    <r>
      <rPr>
        <i/>
        <sz val="6"/>
        <rFont val="Arial"/>
        <family val="2"/>
        <charset val="204"/>
      </rPr>
      <t xml:space="preserve">
2467,5/1,2</t>
    </r>
  </si>
  <si>
    <r>
      <t>57</t>
    </r>
    <r>
      <rPr>
        <i/>
        <sz val="6"/>
        <rFont val="Arial"/>
        <family val="2"/>
        <charset val="204"/>
      </rPr>
      <t xml:space="preserve">
19 * 3</t>
    </r>
  </si>
  <si>
    <t>Релейный модуль PLC-RSC-24 DC/21</t>
  </si>
  <si>
    <t>п.60 КП ООО "ЛУИС+Сибирь". Исх. №2022/07-9 от 28.07.2022</t>
  </si>
  <si>
    <r>
      <t>228</t>
    </r>
    <r>
      <rPr>
        <i/>
        <sz val="9"/>
        <rFont val="Arial"/>
        <family val="2"/>
        <charset val="204"/>
      </rPr>
      <t xml:space="preserve">
О</t>
    </r>
  </si>
  <si>
    <t>Не смог разобраться для чего нужен</t>
  </si>
  <si>
    <r>
      <t>108</t>
    </r>
    <r>
      <rPr>
        <i/>
        <sz val="6"/>
        <rFont val="Arial"/>
        <family val="2"/>
        <charset val="204"/>
      </rPr>
      <t xml:space="preserve">
18 * 6</t>
    </r>
  </si>
  <si>
    <t>Релейный модуль  PLC-RSC-24 DC/21</t>
  </si>
  <si>
    <r>
      <t>31</t>
    </r>
    <r>
      <rPr>
        <i/>
        <sz val="9"/>
        <rFont val="Arial"/>
        <family val="2"/>
        <charset val="204"/>
      </rPr>
      <t xml:space="preserve">
О</t>
    </r>
  </si>
  <si>
    <r>
      <t>333333,33</t>
    </r>
    <r>
      <rPr>
        <i/>
        <sz val="6"/>
        <rFont val="Arial"/>
        <family val="2"/>
        <charset val="204"/>
      </rPr>
      <t xml:space="preserve">
400000/1,2</t>
    </r>
  </si>
  <si>
    <r>
      <t>3</t>
    </r>
    <r>
      <rPr>
        <i/>
        <sz val="6"/>
        <rFont val="Arial"/>
        <family val="2"/>
        <charset val="204"/>
      </rPr>
      <t xml:space="preserve">
1*3</t>
    </r>
  </si>
  <si>
    <t>Шлюз ModBus Server для кондиционеров Hitachi HI-AC-MBS-16</t>
  </si>
  <si>
    <t>п.43 КП ООО "ЛУИС+Сибирь". Исх. №2022/07-9 от 28.07.2022</t>
  </si>
  <si>
    <t>227</t>
  </si>
  <si>
    <r>
      <t>333333,33</t>
    </r>
    <r>
      <rPr>
        <i/>
        <sz val="8"/>
        <rFont val="Arial"/>
        <family val="2"/>
        <charset val="204"/>
      </rPr>
      <t xml:space="preserve">
400000/1,2</t>
    </r>
  </si>
  <si>
    <r>
      <t>6</t>
    </r>
    <r>
      <rPr>
        <i/>
        <sz val="6"/>
        <rFont val="Arial"/>
        <family val="2"/>
        <charset val="204"/>
      </rPr>
      <t xml:space="preserve">
1*6</t>
    </r>
  </si>
  <si>
    <r>
      <t>30</t>
    </r>
    <r>
      <rPr>
        <i/>
        <sz val="9"/>
        <rFont val="Arial"/>
        <family val="2"/>
        <charset val="204"/>
      </rPr>
      <t xml:space="preserve">
О</t>
    </r>
  </si>
  <si>
    <r>
      <t>9666,67</t>
    </r>
    <r>
      <rPr>
        <i/>
        <sz val="6"/>
        <rFont val="Arial"/>
        <family val="2"/>
        <charset val="204"/>
      </rPr>
      <t xml:space="preserve">
11600/1,2</t>
    </r>
  </si>
  <si>
    <t>Модули дискретного ввода (с интерфейсом RS-485) МВ110 МВ110-24.16ДН</t>
  </si>
  <si>
    <r>
      <t>226</t>
    </r>
    <r>
      <rPr>
        <i/>
        <sz val="9"/>
        <rFont val="Arial"/>
        <family val="2"/>
        <charset val="204"/>
      </rPr>
      <t xml:space="preserve">
О</t>
    </r>
  </si>
  <si>
    <r>
      <t>29</t>
    </r>
    <r>
      <rPr>
        <i/>
        <sz val="9"/>
        <rFont val="Arial"/>
        <family val="2"/>
        <charset val="204"/>
      </rPr>
      <t xml:space="preserve">
О</t>
    </r>
  </si>
  <si>
    <r>
      <t>22500</t>
    </r>
    <r>
      <rPr>
        <i/>
        <sz val="6"/>
        <rFont val="Arial"/>
        <family val="2"/>
        <charset val="204"/>
      </rPr>
      <t xml:space="preserve">
27000/1,2</t>
    </r>
  </si>
  <si>
    <t>Модули дискретного вывода (с интерфейсом RS-485) МУ110 МУ110-24.32Р</t>
  </si>
  <si>
    <t>п.44 КП ООО "ЛУИС+Сибирь". Исх. №2022/07-9 от 28.07.2022</t>
  </si>
  <si>
    <r>
      <t>225</t>
    </r>
    <r>
      <rPr>
        <i/>
        <sz val="9"/>
        <rFont val="Arial"/>
        <family val="2"/>
        <charset val="204"/>
      </rPr>
      <t xml:space="preserve">
О</t>
    </r>
  </si>
  <si>
    <r>
      <t>28</t>
    </r>
    <r>
      <rPr>
        <i/>
        <sz val="9"/>
        <rFont val="Arial"/>
        <family val="2"/>
        <charset val="204"/>
      </rPr>
      <t xml:space="preserve">
О</t>
    </r>
  </si>
  <si>
    <r>
      <t>19166,67</t>
    </r>
    <r>
      <rPr>
        <i/>
        <sz val="6"/>
        <rFont val="Arial"/>
        <family val="2"/>
        <charset val="204"/>
      </rPr>
      <t xml:space="preserve">
23000/1,2</t>
    </r>
  </si>
  <si>
    <t>Модуль расширения на 9 реле с коммутацией 250В ток 16А EasyHome Ext9 Relays</t>
  </si>
  <si>
    <t>п.45 КП ООО "ЛУИС+Сибирь". Исх. №2022/07-9 от 28.07.2022</t>
  </si>
  <si>
    <r>
      <t>223</t>
    </r>
    <r>
      <rPr>
        <i/>
        <sz val="9"/>
        <rFont val="Arial"/>
        <family val="2"/>
        <charset val="204"/>
      </rPr>
      <t xml:space="preserve">
О</t>
    </r>
  </si>
  <si>
    <r>
      <t>27</t>
    </r>
    <r>
      <rPr>
        <i/>
        <sz val="9"/>
        <rFont val="Arial"/>
        <family val="2"/>
        <charset val="204"/>
      </rPr>
      <t xml:space="preserve">
О</t>
    </r>
  </si>
  <si>
    <r>
      <t>76666,67</t>
    </r>
    <r>
      <rPr>
        <i/>
        <sz val="6"/>
        <rFont val="Arial"/>
        <family val="2"/>
        <charset val="204"/>
      </rPr>
      <t xml:space="preserve">
92000/1,2</t>
    </r>
  </si>
  <si>
    <t>шт.</t>
  </si>
  <si>
    <t>Контроллер Умного Дома  EasyHomePLC5.1</t>
  </si>
  <si>
    <t>п.38 КП ООО "ЛУИС+Сибирь". Исх. №2022/07-9 от 28.07.2022</t>
  </si>
  <si>
    <r>
      <t>222</t>
    </r>
    <r>
      <rPr>
        <i/>
        <sz val="9"/>
        <rFont val="Arial"/>
        <family val="2"/>
        <charset val="204"/>
      </rPr>
      <t xml:space="preserve">
О</t>
    </r>
  </si>
  <si>
    <r>
      <t>26</t>
    </r>
    <r>
      <rPr>
        <i/>
        <sz val="9"/>
        <rFont val="Arial"/>
        <family val="2"/>
        <charset val="204"/>
      </rPr>
      <t xml:space="preserve">
О</t>
    </r>
  </si>
  <si>
    <t>На сколько нужен</t>
  </si>
  <si>
    <r>
      <t>28329,88</t>
    </r>
    <r>
      <rPr>
        <i/>
        <sz val="6"/>
        <rFont val="Arial"/>
        <family val="2"/>
        <charset val="204"/>
      </rPr>
      <t xml:space="preserve">
33995,86/1,2</t>
    </r>
  </si>
  <si>
    <t>Моторный привод для управления автоматическим выключателем серии S203 S2C-CM2/3</t>
  </si>
  <si>
    <t>п.48 КП ООО "ЛУИС+Сибирь". Исх. №2022/07-9 от 28.07.2022</t>
  </si>
  <si>
    <r>
      <t>9</t>
    </r>
    <r>
      <rPr>
        <i/>
        <sz val="9"/>
        <rFont val="Arial"/>
        <family val="2"/>
        <charset val="204"/>
      </rPr>
      <t xml:space="preserve">
О</t>
    </r>
  </si>
  <si>
    <t>Подоконник</t>
  </si>
  <si>
    <t>Очень приблизительное сокращение, При полноценном отказе от системы умного дома, также уйдут лишние провода и скорее всего часть приборов необходимо будет заменить.</t>
  </si>
  <si>
    <t>Труба медная мягкая в бухтах Halcor D 15 (EN 12735), 15 м</t>
  </si>
  <si>
    <t>Завышен метраж 1260м.п.. Фактически требуется (182,2м.п.*1,02)*6кв=1115м.п.</t>
  </si>
  <si>
    <t>Трубопровод из медных труб на номинальное давление до 2,5 МПа, диаметр труб наружный: 18 мм</t>
  </si>
  <si>
    <t>Завышен метраж 765м.п.. Фактически требуется (234,2м.п.*1,02)*3кв=716,7м.п.</t>
  </si>
  <si>
    <t>Если сокращаем материал(в строчке выше), то и кол-во работы сократится до 182,2м.п.*6=1093,2м.п.</t>
  </si>
  <si>
    <t>Если сокращаем материал(в строчке выше), то и кол-во работы сократится до 234,2м.п.*3кв=702,6м.п.</t>
  </si>
  <si>
    <t>объем</t>
  </si>
  <si>
    <t>всего</t>
  </si>
  <si>
    <t>стоимость (руб/м2)</t>
  </si>
  <si>
    <t xml:space="preserve">41/76/77/78/79/80/81/82/91/97/171/174/236/270/271/272/273/274/275/276/277/278/279/280/281/282/283/284/290/296/360
</t>
  </si>
  <si>
    <t>60/254</t>
  </si>
  <si>
    <t>106/138/
304</t>
  </si>
  <si>
    <t>17,  217</t>
  </si>
  <si>
    <t>исключить</t>
  </si>
  <si>
    <t>34/226</t>
  </si>
  <si>
    <t>36/228</t>
  </si>
  <si>
    <t>Замена на аналог н/п: Allure Grey Beauty стоимостью 3250р/м2</t>
  </si>
  <si>
    <t xml:space="preserve">Замена   </t>
  </si>
  <si>
    <t xml:space="preserve">Использовать полусухую стяжку </t>
  </si>
  <si>
    <t>Использовавать материалы производства
Капитель продаёт за 14,08р/кг без НДС</t>
  </si>
  <si>
    <t xml:space="preserve">
Принять не дороже 20р/шт
https://irkz.ru/tproduct/1-120232214404-kirpich-litsevoi-pustotelii-1nf-krasnii</t>
  </si>
  <si>
    <t>Исключить</t>
  </si>
  <si>
    <t>Стоимость не более
 Фактическая 3250р/м2</t>
  </si>
  <si>
    <t>Ззаменить на более дешёвые аналоги, н/п Тикурилла ~ 1500р/л с колеровкой.</t>
  </si>
  <si>
    <t xml:space="preserve">Заменить на Штукатурка цементная Bergauf Bau Putz Zement 25 кг - 14,46р/кг без НДС.
</t>
  </si>
  <si>
    <t>Заменить на сетку:  https://irkutsk.leroymerlin.ru/product/setka-steklotkanevaya-fasadnaya-5x5-axton-145-g-m-1x50-m-82979873/
Стоимость. 57,68р/м2 без НДС</t>
  </si>
  <si>
    <t>Заменить данный материал на недорогой аналог</t>
  </si>
  <si>
    <t xml:space="preserve">Заменить на штукарку: https://irkutsk.leroymerlin.ru/product/dekorativnaya-shtukaturka-dessa-decor-travertino-dlya-imitacii-betona-i-kamnya-na-osnove-belogo-mramora-15-kg-91259289/?ysclid=lbkido5vm4556079015&amp;utm_referrer=https%3A%2F%2Fyandex.ru%2F
Стоимостью - 240р/кг,
</t>
  </si>
  <si>
    <t>Заменить на аналог, н/п Dh-Modern Bi Mosaic Hex стоимостью 1200р/шт без НДС</t>
  </si>
  <si>
    <t>Стоимость не более 500р/м.п.</t>
  </si>
  <si>
    <t>Стоимость не более  50000р./шт без НДС</t>
  </si>
  <si>
    <t>Ограждения оставить существующие</t>
  </si>
  <si>
    <t>Потолки балконов  оштукатурить/зашпаклевать/покрасить</t>
  </si>
  <si>
    <t xml:space="preserve"> Сократить расход плиточного клея для стен с 12кг/м2  на 8кг/м2</t>
  </si>
  <si>
    <t xml:space="preserve">Заменить на более дешёвый аналог, н/п: Tion Бризер O2 27916,67р/шт. без НДС.
</t>
  </si>
  <si>
    <t>Заменить на модель: Ariston 3700710 ABS VLS PRO R 100, вертикальный 100 л. Стоимостью 16150р/шт без НДС или аналог</t>
  </si>
  <si>
    <t>Стоимость не более 6472р/шт без ндс</t>
  </si>
  <si>
    <t>Стоимость не более 6408р/шт без ндс
https://irkutsk.leroymerlin.ru/product/sistema-obratnogo-osmosa-geyzer-prestizh-smart-82460700/?ysclid=lbn1qb1nzu277564963#complements</t>
  </si>
  <si>
    <t>Стоимость не более  4041,67р/шт без ндс
https://san-irk.ru/dushevoj-lotok-haiba-hb91700-satin-hb91700</t>
  </si>
  <si>
    <t>Стоимость не более 12466,67р/шт без ндс. 
https://irkutsk.leroymerlin.ru/product/installyaciya-dlya-unitaza-belbagno-bb002-80-90561435/?ysclid=lbn3e0fl1o557269293</t>
  </si>
  <si>
    <t>В смете высокая стоимость, принять не более  3500 р/шт</t>
  </si>
  <si>
    <t>Стоимость согласовать с Заказчиком</t>
  </si>
  <si>
    <t>Заменить на инженерную доску Auswood  Bark Oak 
1200*150*10мм или аналог
Заменитель 3350р/м2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</si>
</sst>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name val="Arial Cyr"/>
      <charset val="204"/>
    </font>
    <font>
      <i/>
      <sz val="10"/>
      <name val="Arial Cyr"/>
      <charset val="204"/>
    </font>
    <font>
      <b/>
      <sz val="10"/>
      <name val="Arial Cyr"/>
      <charset val="204"/>
    </font>
    <font>
      <sz val="9"/>
      <name val="Arial"/>
      <family val="2"/>
      <charset val="204"/>
    </font>
    <font>
      <sz val="10"/>
      <name val="Arial"/>
      <family val="2"/>
      <charset val="204"/>
    </font>
    <font>
      <i/>
      <sz val="9"/>
      <name val="Arial"/>
      <family val="2"/>
      <charset val="204"/>
    </font>
    <font>
      <sz val="10"/>
      <color rgb="FFFF0000"/>
      <name val="Arial Cyr"/>
      <charset val="204"/>
    </font>
    <font>
      <sz val="8"/>
      <name val="Arial"/>
      <family val="2"/>
      <charset val="204"/>
    </font>
    <font>
      <i/>
      <sz val="6"/>
      <name val="Arial"/>
      <family val="2"/>
      <charset val="204"/>
    </font>
    <font>
      <b/>
      <sz val="9"/>
      <name val="Arial"/>
      <family val="2"/>
      <charset val="204"/>
    </font>
    <font>
      <i/>
      <sz val="8"/>
      <name val="Arial"/>
      <family val="2"/>
      <charset val="204"/>
    </font>
  </fonts>
  <fills count="12">
    <fill>
      <patternFill patternType="none"/>
    </fill>
    <fill>
      <patternFill patternType="gray125"/>
    </fill>
    <fill>
      <patternFill patternType="solid">
        <fgColor rgb="FF92D050"/>
        <bgColor indexed="64"/>
      </patternFill>
    </fill>
    <fill>
      <patternFill patternType="solid">
        <fgColor rgb="FFFFFF00"/>
        <bgColor indexed="64"/>
      </patternFill>
    </fill>
    <fill>
      <patternFill patternType="solid">
        <fgColor theme="0"/>
        <bgColor indexed="64"/>
      </patternFill>
    </fill>
    <fill>
      <patternFill patternType="solid">
        <fgColor theme="2" tint="-9.9978637043366805E-2"/>
        <bgColor indexed="64"/>
      </patternFill>
    </fill>
    <fill>
      <patternFill patternType="solid">
        <fgColor theme="4" tint="0.39997558519241921"/>
        <bgColor indexed="64"/>
      </patternFill>
    </fill>
    <fill>
      <patternFill patternType="solid">
        <fgColor theme="5" tint="0.59999389629810485"/>
        <bgColor indexed="64"/>
      </patternFill>
    </fill>
    <fill>
      <patternFill patternType="solid">
        <fgColor rgb="FFFF6600"/>
        <bgColor indexed="64"/>
      </patternFill>
    </fill>
    <fill>
      <patternFill patternType="solid">
        <fgColor theme="5" tint="0.39997558519241921"/>
        <bgColor indexed="64"/>
      </patternFill>
    </fill>
    <fill>
      <patternFill patternType="solid">
        <fgColor rgb="FF6666FF"/>
        <bgColor indexed="64"/>
      </patternFill>
    </fill>
    <fill>
      <patternFill patternType="solid">
        <fgColor rgb="FF00B0F0"/>
        <bgColor indexed="64"/>
      </patternFill>
    </fill>
  </fills>
  <borders count="10">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64">
    <xf numFmtId="0" fontId="0" fillId="0" borderId="0" xfId="0"/>
    <xf numFmtId="0" fontId="0" fillId="0" borderId="0" xfId="0" applyAlignment="1">
      <alignment horizontal="right"/>
    </xf>
    <xf numFmtId="0" fontId="0" fillId="0" borderId="1" xfId="0" applyBorder="1" applyAlignment="1">
      <alignment horizontal="center" vertical="center"/>
    </xf>
    <xf numFmtId="0" fontId="0" fillId="0" borderId="2" xfId="0" applyBorder="1" applyAlignment="1">
      <alignment horizontal="center" vertical="center" wrapText="1"/>
    </xf>
    <xf numFmtId="0" fontId="0" fillId="0" borderId="2" xfId="0" applyBorder="1" applyAlignment="1">
      <alignment horizontal="center" vertical="center"/>
    </xf>
    <xf numFmtId="0" fontId="0" fillId="0" borderId="3" xfId="0" applyBorder="1"/>
    <xf numFmtId="0" fontId="0" fillId="0" borderId="3" xfId="0" applyBorder="1" applyAlignment="1">
      <alignment wrapText="1"/>
    </xf>
    <xf numFmtId="0" fontId="0" fillId="0" borderId="4" xfId="0" applyBorder="1"/>
    <xf numFmtId="0" fontId="0" fillId="0" borderId="4" xfId="0" applyBorder="1" applyAlignment="1">
      <alignment horizontal="center" wrapText="1"/>
    </xf>
    <xf numFmtId="0" fontId="0" fillId="0" borderId="4" xfId="0" applyBorder="1" applyAlignment="1">
      <alignment wrapText="1"/>
    </xf>
    <xf numFmtId="0" fontId="0" fillId="0" borderId="4" xfId="0" applyBorder="1" applyAlignment="1">
      <alignment horizontal="center"/>
    </xf>
    <xf numFmtId="0" fontId="0" fillId="0" borderId="4" xfId="0" applyFill="1" applyBorder="1" applyAlignment="1">
      <alignment wrapText="1"/>
    </xf>
    <xf numFmtId="0" fontId="0" fillId="0" borderId="5" xfId="0" applyBorder="1" applyAlignment="1">
      <alignment horizontal="right" wrapText="1"/>
    </xf>
    <xf numFmtId="0" fontId="0" fillId="0" borderId="5" xfId="0" applyBorder="1" applyAlignment="1">
      <alignment horizontal="right"/>
    </xf>
    <xf numFmtId="0" fontId="3" fillId="0" borderId="4" xfId="0" applyFont="1" applyBorder="1" applyAlignment="1">
      <alignment horizontal="left" vertical="top" wrapText="1"/>
    </xf>
    <xf numFmtId="0" fontId="0" fillId="2" borderId="0" xfId="0" applyFill="1"/>
    <xf numFmtId="0" fontId="0" fillId="0" borderId="6" xfId="0" applyBorder="1"/>
    <xf numFmtId="0" fontId="0" fillId="0" borderId="7" xfId="0" applyBorder="1" applyAlignment="1">
      <alignment horizontal="center"/>
    </xf>
    <xf numFmtId="0" fontId="0" fillId="0" borderId="7" xfId="0" applyBorder="1" applyAlignment="1">
      <alignment wrapText="1"/>
    </xf>
    <xf numFmtId="0" fontId="0" fillId="0" borderId="7" xfId="0" applyBorder="1"/>
    <xf numFmtId="0" fontId="0" fillId="0" borderId="8" xfId="0" applyBorder="1"/>
    <xf numFmtId="0" fontId="0" fillId="0" borderId="5" xfId="0" applyBorder="1" applyAlignment="1">
      <alignment horizontal="center"/>
    </xf>
    <xf numFmtId="0" fontId="4" fillId="0" borderId="0" xfId="0" applyFont="1"/>
    <xf numFmtId="0" fontId="0" fillId="0" borderId="4" xfId="0" applyBorder="1" applyAlignment="1">
      <alignment horizontal="center" vertical="center"/>
    </xf>
    <xf numFmtId="0" fontId="0" fillId="3" borderId="4" xfId="0" applyFill="1" applyBorder="1" applyAlignment="1">
      <alignment horizontal="center" vertical="center" wrapText="1"/>
    </xf>
    <xf numFmtId="0" fontId="0" fillId="4" borderId="4" xfId="0" applyFill="1" applyBorder="1" applyAlignment="1">
      <alignment horizontal="center" vertical="center" wrapText="1"/>
    </xf>
    <xf numFmtId="0" fontId="0" fillId="3" borderId="4" xfId="0" applyFill="1" applyBorder="1"/>
    <xf numFmtId="4" fontId="6" fillId="0" borderId="0" xfId="0" applyNumberFormat="1" applyFont="1"/>
    <xf numFmtId="0" fontId="0" fillId="5" borderId="0" xfId="0" applyFill="1"/>
    <xf numFmtId="0" fontId="7" fillId="0" borderId="4" xfId="0" applyFont="1" applyBorder="1" applyAlignment="1">
      <alignment horizontal="right" vertical="top"/>
    </xf>
    <xf numFmtId="0" fontId="7" fillId="0" borderId="4" xfId="0" applyFont="1" applyBorder="1" applyAlignment="1">
      <alignment horizontal="right" vertical="top" wrapText="1"/>
    </xf>
    <xf numFmtId="0" fontId="7" fillId="0" borderId="4" xfId="0" applyFont="1" applyBorder="1" applyAlignment="1">
      <alignment horizontal="center" vertical="top"/>
    </xf>
    <xf numFmtId="0" fontId="3" fillId="0" borderId="4" xfId="0" applyFont="1" applyBorder="1" applyAlignment="1">
      <alignment horizontal="center" vertical="top" wrapText="1"/>
    </xf>
    <xf numFmtId="0" fontId="3" fillId="0" borderId="4" xfId="0" quotePrefix="1" applyFont="1" applyBorder="1" applyAlignment="1">
      <alignment horizontal="center" vertical="top"/>
    </xf>
    <xf numFmtId="0" fontId="4" fillId="0" borderId="0" xfId="0" applyFont="1" applyAlignment="1">
      <alignment vertical="top"/>
    </xf>
    <xf numFmtId="0" fontId="7" fillId="0" borderId="4" xfId="0" quotePrefix="1" applyFont="1" applyBorder="1" applyAlignment="1">
      <alignment horizontal="right" vertical="top" wrapText="1"/>
    </xf>
    <xf numFmtId="0" fontId="3" fillId="0" borderId="4" xfId="0" quotePrefix="1" applyFont="1" applyBorder="1" applyAlignment="1">
      <alignment horizontal="center" vertical="top" wrapText="1"/>
    </xf>
    <xf numFmtId="0" fontId="3" fillId="4" borderId="4" xfId="0" applyFont="1" applyFill="1" applyBorder="1" applyAlignment="1">
      <alignment horizontal="left" vertical="top" wrapText="1"/>
    </xf>
    <xf numFmtId="0" fontId="0" fillId="4" borderId="4" xfId="0" applyFill="1" applyBorder="1" applyAlignment="1">
      <alignment wrapText="1"/>
    </xf>
    <xf numFmtId="3" fontId="0" fillId="0" borderId="0" xfId="0" applyNumberFormat="1" applyBorder="1"/>
    <xf numFmtId="4" fontId="2" fillId="0" borderId="0" xfId="0" applyNumberFormat="1" applyFont="1" applyBorder="1"/>
    <xf numFmtId="4" fontId="0" fillId="0" borderId="0" xfId="0" applyNumberFormat="1" applyBorder="1"/>
    <xf numFmtId="3" fontId="0" fillId="4" borderId="0" xfId="0" applyNumberFormat="1" applyFill="1" applyBorder="1"/>
    <xf numFmtId="4" fontId="0" fillId="6" borderId="0" xfId="0" applyNumberFormat="1" applyFill="1" applyBorder="1"/>
    <xf numFmtId="0" fontId="0" fillId="6" borderId="4" xfId="0" applyFill="1" applyBorder="1" applyAlignment="1">
      <alignment horizontal="center" vertical="center" wrapText="1"/>
    </xf>
    <xf numFmtId="0" fontId="0" fillId="3" borderId="3" xfId="0" applyFill="1" applyBorder="1" applyAlignment="1">
      <alignment horizontal="center" wrapText="1"/>
    </xf>
    <xf numFmtId="0" fontId="0" fillId="3" borderId="4" xfId="0" applyFill="1" applyBorder="1" applyAlignment="1">
      <alignment horizontal="center" wrapText="1"/>
    </xf>
    <xf numFmtId="0" fontId="0" fillId="0" borderId="3" xfId="0" applyFill="1" applyBorder="1"/>
    <xf numFmtId="4" fontId="0" fillId="2" borderId="0" xfId="0" applyNumberFormat="1" applyFill="1" applyBorder="1"/>
    <xf numFmtId="0" fontId="0" fillId="3" borderId="9" xfId="0" applyFill="1" applyBorder="1" applyAlignment="1">
      <alignment horizontal="center" vertical="center" wrapText="1"/>
    </xf>
    <xf numFmtId="0" fontId="1" fillId="7" borderId="4" xfId="0" applyFont="1" applyFill="1" applyBorder="1" applyAlignment="1">
      <alignment horizontal="right" wrapText="1"/>
    </xf>
    <xf numFmtId="0" fontId="0" fillId="3" borderId="4" xfId="0" applyFill="1" applyBorder="1" applyAlignment="1">
      <alignment horizontal="center"/>
    </xf>
    <xf numFmtId="3" fontId="2" fillId="8" borderId="0" xfId="0" applyNumberFormat="1" applyFont="1" applyFill="1" applyBorder="1"/>
    <xf numFmtId="3" fontId="0" fillId="9" borderId="0" xfId="0" applyNumberFormat="1" applyFill="1" applyBorder="1"/>
    <xf numFmtId="4" fontId="0" fillId="10" borderId="0" xfId="0" applyNumberFormat="1" applyFill="1" applyBorder="1"/>
    <xf numFmtId="0" fontId="0" fillId="10" borderId="4" xfId="0" applyFill="1" applyBorder="1"/>
    <xf numFmtId="0" fontId="0" fillId="2" borderId="4" xfId="0" applyFill="1" applyBorder="1"/>
    <xf numFmtId="49" fontId="9" fillId="3" borderId="4" xfId="0" applyNumberFormat="1" applyFont="1" applyFill="1" applyBorder="1" applyAlignment="1">
      <alignment horizontal="left" vertical="top" wrapText="1"/>
    </xf>
    <xf numFmtId="49" fontId="9" fillId="2" borderId="4" xfId="0" applyNumberFormat="1" applyFont="1" applyFill="1" applyBorder="1" applyAlignment="1">
      <alignment horizontal="left" vertical="top" wrapText="1"/>
    </xf>
    <xf numFmtId="0" fontId="3" fillId="3" borderId="4" xfId="0" quotePrefix="1" applyFont="1" applyFill="1" applyBorder="1" applyAlignment="1">
      <alignment horizontal="center" vertical="top" wrapText="1"/>
    </xf>
    <xf numFmtId="0" fontId="4" fillId="3" borderId="0" xfId="0" applyFont="1" applyFill="1"/>
    <xf numFmtId="0" fontId="3" fillId="3" borderId="4" xfId="0" quotePrefix="1" applyFont="1" applyFill="1" applyBorder="1" applyAlignment="1">
      <alignment horizontal="center" vertical="top"/>
    </xf>
    <xf numFmtId="0" fontId="0" fillId="11" borderId="4" xfId="0" applyFill="1" applyBorder="1" applyAlignment="1">
      <alignment horizontal="center" vertical="center"/>
    </xf>
    <xf numFmtId="0" fontId="2" fillId="0" borderId="2" xfId="0" applyFont="1" applyBorder="1" applyAlignment="1">
      <alignment horizontal="center" vertical="center"/>
    </xf>
  </cellXfs>
  <cellStyles count="1">
    <cellStyle name="Обычный" xfId="0" builtinId="0"/>
  </cellStyles>
  <dxfs count="1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6666FF"/>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tabSelected="1" zoomScale="85" zoomScaleNormal="85" workbookViewId="0">
      <selection activeCell="D12" sqref="D12"/>
    </sheetView>
  </sheetViews>
  <sheetFormatPr defaultRowHeight="12.75" x14ac:dyDescent="0.2"/>
  <cols>
    <col min="1" max="1" width="3.85546875" customWidth="1"/>
    <col min="2" max="2" width="31.42578125" customWidth="1"/>
    <col min="3" max="3" width="40.5703125" customWidth="1"/>
    <col min="4" max="4" width="47.140625" customWidth="1"/>
    <col min="5" max="6" width="13.28515625" hidden="1" customWidth="1"/>
    <col min="7" max="7" width="16.28515625" hidden="1" customWidth="1"/>
  </cols>
  <sheetData>
    <row r="1" spans="1:7" x14ac:dyDescent="0.2">
      <c r="A1" s="15"/>
      <c r="B1" s="15"/>
      <c r="C1" s="15"/>
      <c r="D1" s="15"/>
      <c r="E1" s="15"/>
      <c r="F1" s="15"/>
      <c r="G1" s="15"/>
    </row>
    <row r="2" spans="1:7" ht="21" customHeight="1" thickBot="1" x14ac:dyDescent="0.25">
      <c r="E2" s="1"/>
      <c r="F2" s="1"/>
      <c r="G2" s="1"/>
    </row>
    <row r="3" spans="1:7" ht="26.25" thickBot="1" x14ac:dyDescent="0.25">
      <c r="A3" s="2" t="s">
        <v>0</v>
      </c>
      <c r="B3" s="3" t="s">
        <v>1</v>
      </c>
      <c r="C3" s="4" t="s">
        <v>2</v>
      </c>
      <c r="D3" s="63" t="s">
        <v>138</v>
      </c>
      <c r="E3" s="24" t="s">
        <v>128</v>
      </c>
      <c r="F3" s="44" t="s">
        <v>127</v>
      </c>
      <c r="G3" s="49" t="s">
        <v>129</v>
      </c>
    </row>
    <row r="4" spans="1:7" ht="25.5" x14ac:dyDescent="0.2">
      <c r="A4" s="5">
        <v>1</v>
      </c>
      <c r="B4" s="45" t="s">
        <v>3</v>
      </c>
      <c r="C4" s="6" t="s">
        <v>4</v>
      </c>
      <c r="D4" s="47" t="s">
        <v>139</v>
      </c>
      <c r="E4" s="52">
        <f>F4*G4</f>
        <v>289680</v>
      </c>
      <c r="F4" s="43">
        <v>340.8</v>
      </c>
      <c r="G4" s="41">
        <f>1020/1.2</f>
        <v>850</v>
      </c>
    </row>
    <row r="5" spans="1:7" ht="25.5" x14ac:dyDescent="0.2">
      <c r="A5" s="7">
        <v>2</v>
      </c>
      <c r="B5" s="46" t="s">
        <v>5</v>
      </c>
      <c r="C5" s="9" t="s">
        <v>6</v>
      </c>
      <c r="D5" s="9" t="s">
        <v>140</v>
      </c>
      <c r="E5" s="39">
        <f>F5*G5</f>
        <v>182348.04250000001</v>
      </c>
      <c r="F5" s="43">
        <v>12947.79</v>
      </c>
      <c r="G5" s="41">
        <f>507/30/1.2</f>
        <v>14.083333333333332</v>
      </c>
    </row>
    <row r="6" spans="1:7" ht="51" x14ac:dyDescent="0.2">
      <c r="A6" s="7">
        <v>3</v>
      </c>
      <c r="B6" s="46" t="s">
        <v>7</v>
      </c>
      <c r="C6" s="9" t="s">
        <v>8</v>
      </c>
      <c r="D6" s="9" t="s">
        <v>141</v>
      </c>
      <c r="E6" s="39">
        <f>F6*G6</f>
        <v>355840.42440000002</v>
      </c>
      <c r="F6" s="43">
        <f>18.33284*1000</f>
        <v>18332.84</v>
      </c>
      <c r="G6" s="48">
        <v>19.41</v>
      </c>
    </row>
    <row r="7" spans="1:7" ht="38.25" x14ac:dyDescent="0.2">
      <c r="A7" s="55">
        <v>4</v>
      </c>
      <c r="B7" s="10" t="s">
        <v>133</v>
      </c>
      <c r="C7" s="9" t="s">
        <v>9</v>
      </c>
      <c r="D7" s="7"/>
      <c r="E7" s="39">
        <f t="shared" ref="E7:E13" si="0">F7*G7</f>
        <v>0</v>
      </c>
      <c r="F7" s="43"/>
      <c r="G7" s="54">
        <f>-(327757)+(-(8949))</f>
        <v>-336706</v>
      </c>
    </row>
    <row r="8" spans="1:7" ht="38.25" x14ac:dyDescent="0.2">
      <c r="A8" s="55">
        <v>5</v>
      </c>
      <c r="B8" s="10"/>
      <c r="C8" s="50" t="s">
        <v>10</v>
      </c>
      <c r="D8" s="7" t="s">
        <v>142</v>
      </c>
      <c r="E8" s="39">
        <f t="shared" si="0"/>
        <v>0</v>
      </c>
      <c r="F8" s="43"/>
      <c r="G8" s="41"/>
    </row>
    <row r="9" spans="1:7" ht="38.25" x14ac:dyDescent="0.2">
      <c r="A9" s="55">
        <v>6</v>
      </c>
      <c r="B9" s="10"/>
      <c r="C9" s="50" t="s">
        <v>11</v>
      </c>
      <c r="D9" s="7" t="s">
        <v>142</v>
      </c>
      <c r="E9" s="39">
        <f t="shared" si="0"/>
        <v>0</v>
      </c>
      <c r="F9" s="43"/>
      <c r="G9" s="41"/>
    </row>
    <row r="10" spans="1:7" ht="25.5" x14ac:dyDescent="0.2">
      <c r="A10" s="7">
        <v>7</v>
      </c>
      <c r="B10" s="51" t="s">
        <v>12</v>
      </c>
      <c r="C10" s="9" t="s">
        <v>13</v>
      </c>
      <c r="D10" s="9" t="s">
        <v>137</v>
      </c>
      <c r="E10" s="39">
        <f t="shared" si="0"/>
        <v>328185</v>
      </c>
      <c r="F10" s="43">
        <v>100.98</v>
      </c>
      <c r="G10" s="41">
        <v>3250</v>
      </c>
    </row>
    <row r="11" spans="1:7" ht="25.5" x14ac:dyDescent="0.2">
      <c r="A11" s="7">
        <v>8</v>
      </c>
      <c r="B11" s="51" t="s">
        <v>14</v>
      </c>
      <c r="C11" s="9" t="s">
        <v>15</v>
      </c>
      <c r="D11" s="9" t="s">
        <v>143</v>
      </c>
      <c r="E11" s="39">
        <f t="shared" si="0"/>
        <v>60333</v>
      </c>
      <c r="F11" s="43">
        <v>18.564</v>
      </c>
      <c r="G11" s="41">
        <v>3250</v>
      </c>
    </row>
    <row r="12" spans="1:7" ht="51" x14ac:dyDescent="0.2">
      <c r="A12" s="7">
        <v>9</v>
      </c>
      <c r="B12" s="51" t="s">
        <v>16</v>
      </c>
      <c r="C12" s="9" t="s">
        <v>17</v>
      </c>
      <c r="D12" s="9" t="s">
        <v>163</v>
      </c>
      <c r="E12" s="39">
        <f t="shared" si="0"/>
        <v>3329524.8000000003</v>
      </c>
      <c r="F12" s="43">
        <v>993.88800000000003</v>
      </c>
      <c r="G12" s="41">
        <v>3350</v>
      </c>
    </row>
    <row r="13" spans="1:7" ht="63.75" x14ac:dyDescent="0.2">
      <c r="A13" s="7">
        <v>10</v>
      </c>
      <c r="B13" s="46" t="s">
        <v>130</v>
      </c>
      <c r="C13" s="9" t="s">
        <v>18</v>
      </c>
      <c r="D13" s="9" t="s">
        <v>144</v>
      </c>
      <c r="E13" s="52" t="e">
        <f t="shared" si="0"/>
        <v>#REF!</v>
      </c>
      <c r="F13" s="43" t="e">
        <f>#REF!</f>
        <v>#REF!</v>
      </c>
      <c r="G13" s="41">
        <v>1500</v>
      </c>
    </row>
    <row r="14" spans="1:7" ht="38.25" x14ac:dyDescent="0.2">
      <c r="A14" s="7">
        <v>11</v>
      </c>
      <c r="B14" s="51" t="s">
        <v>19</v>
      </c>
      <c r="C14" s="9" t="s">
        <v>20</v>
      </c>
      <c r="D14" s="9" t="s">
        <v>145</v>
      </c>
      <c r="E14" s="39">
        <f>F14*G14</f>
        <v>503414.48</v>
      </c>
      <c r="F14" s="43">
        <v>17896</v>
      </c>
      <c r="G14" s="41">
        <v>28.13</v>
      </c>
    </row>
    <row r="15" spans="1:7" ht="63.75" x14ac:dyDescent="0.2">
      <c r="A15" s="7">
        <v>12</v>
      </c>
      <c r="B15" s="51" t="s">
        <v>131</v>
      </c>
      <c r="C15" s="9" t="s">
        <v>21</v>
      </c>
      <c r="D15" s="9" t="s">
        <v>146</v>
      </c>
      <c r="E15" s="39">
        <f t="shared" ref="E15:E24" si="1">F15*G15</f>
        <v>82579.3024</v>
      </c>
      <c r="F15" s="43">
        <v>1431.68</v>
      </c>
      <c r="G15" s="41">
        <v>57.68</v>
      </c>
    </row>
    <row r="16" spans="1:7" x14ac:dyDescent="0.2">
      <c r="A16" s="7">
        <v>13</v>
      </c>
      <c r="B16" s="51">
        <v>88</v>
      </c>
      <c r="C16" s="9" t="s">
        <v>22</v>
      </c>
      <c r="D16" s="11" t="s">
        <v>147</v>
      </c>
      <c r="E16" s="39">
        <f t="shared" si="1"/>
        <v>50999.9</v>
      </c>
      <c r="F16" s="43">
        <v>14</v>
      </c>
      <c r="G16" s="41">
        <v>3642.85</v>
      </c>
    </row>
    <row r="17" spans="1:7" x14ac:dyDescent="0.2">
      <c r="A17" s="7">
        <v>14</v>
      </c>
      <c r="B17" s="51">
        <v>89</v>
      </c>
      <c r="C17" s="9" t="s">
        <v>22</v>
      </c>
      <c r="D17" s="11" t="s">
        <v>147</v>
      </c>
      <c r="E17" s="39">
        <f t="shared" si="1"/>
        <v>50999.94</v>
      </c>
      <c r="F17" s="43">
        <v>18</v>
      </c>
      <c r="G17" s="41">
        <v>2833.33</v>
      </c>
    </row>
    <row r="18" spans="1:7" ht="102" x14ac:dyDescent="0.2">
      <c r="A18" s="7">
        <v>15</v>
      </c>
      <c r="B18" s="51" t="s">
        <v>23</v>
      </c>
      <c r="C18" s="9" t="s">
        <v>24</v>
      </c>
      <c r="D18" s="11" t="s">
        <v>148</v>
      </c>
      <c r="E18" s="39">
        <f t="shared" si="1"/>
        <v>81766.080000000002</v>
      </c>
      <c r="F18" s="43">
        <v>340.69200000000001</v>
      </c>
      <c r="G18" s="41">
        <v>240</v>
      </c>
    </row>
    <row r="19" spans="1:7" ht="38.25" x14ac:dyDescent="0.2">
      <c r="A19" s="7">
        <v>16</v>
      </c>
      <c r="B19" s="51" t="s">
        <v>25</v>
      </c>
      <c r="C19" s="9" t="s">
        <v>26</v>
      </c>
      <c r="D19" s="11" t="s">
        <v>149</v>
      </c>
      <c r="E19" s="39">
        <f t="shared" si="1"/>
        <v>517200</v>
      </c>
      <c r="F19" s="43">
        <v>431</v>
      </c>
      <c r="G19" s="41">
        <v>1200</v>
      </c>
    </row>
    <row r="20" spans="1:7" x14ac:dyDescent="0.2">
      <c r="A20" s="7">
        <v>17</v>
      </c>
      <c r="B20" s="51" t="s">
        <v>32</v>
      </c>
      <c r="C20" s="9" t="s">
        <v>119</v>
      </c>
      <c r="D20" s="11" t="s">
        <v>150</v>
      </c>
      <c r="E20" s="39">
        <f t="shared" si="1"/>
        <v>35250</v>
      </c>
      <c r="F20" s="43">
        <v>70.5</v>
      </c>
      <c r="G20" s="41">
        <v>500</v>
      </c>
    </row>
    <row r="21" spans="1:7" ht="38.25" x14ac:dyDescent="0.2">
      <c r="A21" s="7"/>
      <c r="B21" s="51">
        <v>155</v>
      </c>
      <c r="C21" s="9" t="s">
        <v>33</v>
      </c>
      <c r="D21" s="11" t="s">
        <v>151</v>
      </c>
      <c r="E21" s="39">
        <f t="shared" si="1"/>
        <v>300000</v>
      </c>
      <c r="F21" s="43">
        <v>6</v>
      </c>
      <c r="G21" s="41">
        <v>50000</v>
      </c>
    </row>
    <row r="22" spans="1:7" ht="25.5" x14ac:dyDescent="0.2">
      <c r="A22" s="7">
        <v>18</v>
      </c>
      <c r="B22" s="8" t="s">
        <v>27</v>
      </c>
      <c r="C22" s="11" t="s">
        <v>28</v>
      </c>
      <c r="D22" s="9" t="s">
        <v>152</v>
      </c>
      <c r="E22" s="53">
        <f t="shared" si="1"/>
        <v>0</v>
      </c>
      <c r="F22" s="43"/>
      <c r="G22" s="41"/>
    </row>
    <row r="23" spans="1:7" ht="25.5" x14ac:dyDescent="0.2">
      <c r="A23" s="7">
        <v>19</v>
      </c>
      <c r="B23" s="10" t="s">
        <v>29</v>
      </c>
      <c r="C23" s="9" t="s">
        <v>30</v>
      </c>
      <c r="D23" s="11" t="s">
        <v>153</v>
      </c>
      <c r="E23" s="53">
        <f t="shared" si="1"/>
        <v>0</v>
      </c>
      <c r="F23" s="43"/>
      <c r="G23" s="41"/>
    </row>
    <row r="24" spans="1:7" ht="25.5" x14ac:dyDescent="0.2">
      <c r="A24" s="7">
        <v>20</v>
      </c>
      <c r="B24" s="46" t="s">
        <v>132</v>
      </c>
      <c r="C24" s="9" t="s">
        <v>36</v>
      </c>
      <c r="D24" s="11" t="s">
        <v>154</v>
      </c>
      <c r="E24" s="39">
        <f t="shared" si="1"/>
        <v>130499.72160000002</v>
      </c>
      <c r="F24" s="43">
        <v>3947.36</v>
      </c>
      <c r="G24" s="41">
        <v>33.06</v>
      </c>
    </row>
    <row r="25" spans="1:7" x14ac:dyDescent="0.2">
      <c r="A25" s="16"/>
      <c r="B25" s="17"/>
      <c r="C25" s="18"/>
      <c r="D25" s="19"/>
      <c r="E25" s="39"/>
      <c r="F25" s="39"/>
      <c r="G25" s="39"/>
    </row>
    <row r="28" spans="1:7" x14ac:dyDescent="0.2">
      <c r="A28" s="15"/>
      <c r="B28" s="15"/>
      <c r="C28" s="15"/>
      <c r="D28" s="15"/>
      <c r="E28" s="15"/>
      <c r="F28" s="15"/>
      <c r="G28" s="15"/>
    </row>
    <row r="29" spans="1:7" ht="38.25" x14ac:dyDescent="0.2">
      <c r="A29" s="26">
        <v>1</v>
      </c>
      <c r="B29" s="7" t="s">
        <v>34</v>
      </c>
      <c r="C29" s="9" t="s">
        <v>35</v>
      </c>
      <c r="D29" s="9" t="s">
        <v>155</v>
      </c>
      <c r="E29" s="41"/>
      <c r="F29" s="41"/>
      <c r="G29" s="41"/>
    </row>
    <row r="31" spans="1:7" x14ac:dyDescent="0.2">
      <c r="A31" s="20"/>
      <c r="B31" s="21"/>
      <c r="C31" s="12" t="s">
        <v>39</v>
      </c>
      <c r="D31" s="13" t="s">
        <v>31</v>
      </c>
      <c r="E31" s="40"/>
      <c r="F31" s="40"/>
      <c r="G31" s="40"/>
    </row>
    <row r="35" spans="1:7" x14ac:dyDescent="0.2">
      <c r="A35" s="15"/>
      <c r="B35" s="15"/>
      <c r="C35" s="15"/>
      <c r="D35" s="15"/>
      <c r="E35" s="15"/>
      <c r="F35" s="15"/>
      <c r="G35" s="15"/>
    </row>
    <row r="36" spans="1:7" ht="38.25" x14ac:dyDescent="0.2">
      <c r="A36" s="56">
        <v>1</v>
      </c>
      <c r="B36" s="23">
        <v>2</v>
      </c>
      <c r="C36" s="9" t="s">
        <v>38</v>
      </c>
      <c r="D36" s="9" t="s">
        <v>156</v>
      </c>
      <c r="E36" s="39"/>
      <c r="F36" s="39"/>
      <c r="G36" s="39"/>
    </row>
    <row r="37" spans="1:7" x14ac:dyDescent="0.2">
      <c r="A37" s="56">
        <v>2</v>
      </c>
      <c r="B37" s="62" t="s">
        <v>135</v>
      </c>
      <c r="C37" s="7" t="s">
        <v>40</v>
      </c>
      <c r="D37" s="9" t="s">
        <v>157</v>
      </c>
      <c r="E37" s="39"/>
      <c r="F37" s="39"/>
      <c r="G37" s="39"/>
    </row>
    <row r="38" spans="1:7" ht="63.75" x14ac:dyDescent="0.2">
      <c r="A38" s="56">
        <v>3</v>
      </c>
      <c r="B38" s="62" t="s">
        <v>136</v>
      </c>
      <c r="C38" s="9" t="s">
        <v>41</v>
      </c>
      <c r="D38" s="9" t="s">
        <v>158</v>
      </c>
      <c r="E38" s="39"/>
      <c r="F38" s="39"/>
      <c r="G38" s="39"/>
    </row>
    <row r="39" spans="1:7" ht="38.25" x14ac:dyDescent="0.2">
      <c r="A39" s="56">
        <v>4</v>
      </c>
      <c r="B39" s="23" t="s">
        <v>43</v>
      </c>
      <c r="C39" s="9" t="s">
        <v>42</v>
      </c>
      <c r="D39" s="9" t="s">
        <v>159</v>
      </c>
      <c r="E39" s="39"/>
      <c r="F39" s="39"/>
      <c r="G39" s="39"/>
    </row>
    <row r="40" spans="1:7" ht="51" x14ac:dyDescent="0.2">
      <c r="A40" s="56">
        <v>5</v>
      </c>
      <c r="B40" s="23" t="s">
        <v>45</v>
      </c>
      <c r="C40" s="9" t="s">
        <v>44</v>
      </c>
      <c r="D40" s="9" t="s">
        <v>160</v>
      </c>
      <c r="E40" s="39"/>
      <c r="F40" s="39"/>
      <c r="G40" s="39"/>
    </row>
    <row r="41" spans="1:7" ht="25.5" x14ac:dyDescent="0.2">
      <c r="A41" s="56">
        <v>7</v>
      </c>
      <c r="B41" s="25">
        <v>113</v>
      </c>
      <c r="C41" s="37" t="s">
        <v>121</v>
      </c>
      <c r="D41" s="38" t="s">
        <v>122</v>
      </c>
      <c r="E41" s="42"/>
      <c r="F41" s="42"/>
      <c r="G41" s="42"/>
    </row>
    <row r="42" spans="1:7" ht="38.25" x14ac:dyDescent="0.2">
      <c r="A42" s="56">
        <v>8</v>
      </c>
      <c r="B42" s="25">
        <v>112</v>
      </c>
      <c r="C42" s="37" t="s">
        <v>123</v>
      </c>
      <c r="D42" s="38" t="s">
        <v>125</v>
      </c>
      <c r="E42" s="42"/>
      <c r="F42" s="42"/>
      <c r="G42" s="42"/>
    </row>
    <row r="43" spans="1:7" ht="25.5" x14ac:dyDescent="0.2">
      <c r="A43" s="56">
        <v>9</v>
      </c>
      <c r="B43" s="25">
        <v>303</v>
      </c>
      <c r="C43" s="37" t="s">
        <v>121</v>
      </c>
      <c r="D43" s="38" t="s">
        <v>124</v>
      </c>
      <c r="E43" s="42"/>
      <c r="F43" s="42"/>
      <c r="G43" s="42"/>
    </row>
    <row r="44" spans="1:7" ht="38.25" x14ac:dyDescent="0.2">
      <c r="A44" s="56">
        <v>10</v>
      </c>
      <c r="B44" s="25">
        <v>302</v>
      </c>
      <c r="C44" s="37" t="s">
        <v>123</v>
      </c>
      <c r="D44" s="38" t="s">
        <v>126</v>
      </c>
      <c r="E44" s="42"/>
      <c r="F44" s="42"/>
      <c r="G44" s="42"/>
    </row>
    <row r="45" spans="1:7" ht="25.5" x14ac:dyDescent="0.2">
      <c r="A45" s="56">
        <v>11</v>
      </c>
      <c r="B45" s="23" t="s">
        <v>47</v>
      </c>
      <c r="C45" s="9" t="s">
        <v>46</v>
      </c>
      <c r="D45" s="9" t="s">
        <v>161</v>
      </c>
      <c r="E45" s="39"/>
      <c r="F45" s="39"/>
      <c r="G45" s="39"/>
    </row>
    <row r="46" spans="1:7" ht="38.25" x14ac:dyDescent="0.2">
      <c r="A46" s="56">
        <v>12</v>
      </c>
      <c r="B46" s="23" t="s">
        <v>49</v>
      </c>
      <c r="C46" s="9" t="s">
        <v>48</v>
      </c>
      <c r="D46" s="9" t="s">
        <v>162</v>
      </c>
      <c r="E46" s="39"/>
      <c r="F46" s="39"/>
      <c r="G46" s="39"/>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6"/>
  <sheetViews>
    <sheetView topLeftCell="A21" zoomScaleNormal="100" workbookViewId="0">
      <selection activeCell="G4" sqref="G4"/>
    </sheetView>
  </sheetViews>
  <sheetFormatPr defaultRowHeight="12.75" x14ac:dyDescent="0.2"/>
  <cols>
    <col min="1" max="1" width="12.140625" customWidth="1"/>
    <col min="2" max="2" width="3.5703125" customWidth="1"/>
    <col min="3" max="3" width="12.7109375" customWidth="1"/>
    <col min="4" max="4" width="34.42578125" customWidth="1"/>
    <col min="5" max="5" width="9.85546875" customWidth="1"/>
    <col min="6" max="7" width="14.7109375" customWidth="1"/>
    <col min="8" max="8" width="8.28515625" customWidth="1"/>
    <col min="9" max="9" width="12" customWidth="1"/>
    <col min="10" max="15" width="8.28515625" customWidth="1"/>
  </cols>
  <sheetData>
    <row r="1" spans="1:17" x14ac:dyDescent="0.2">
      <c r="B1" s="28"/>
      <c r="C1" s="28"/>
      <c r="D1" s="28"/>
      <c r="E1" s="28"/>
      <c r="F1" s="28"/>
      <c r="G1" s="28"/>
      <c r="H1" s="28"/>
      <c r="I1" s="28"/>
      <c r="J1" s="28"/>
      <c r="K1" s="28"/>
      <c r="L1" s="28"/>
      <c r="M1" s="28"/>
      <c r="N1" s="28"/>
      <c r="O1" s="28"/>
    </row>
    <row r="2" spans="1:17" ht="60" x14ac:dyDescent="0.2">
      <c r="B2" s="36" t="s">
        <v>118</v>
      </c>
      <c r="C2" s="58" t="s">
        <v>117</v>
      </c>
      <c r="D2" s="14" t="s">
        <v>116</v>
      </c>
      <c r="E2" s="32" t="s">
        <v>37</v>
      </c>
      <c r="F2" s="31"/>
      <c r="G2" s="35" t="s">
        <v>73</v>
      </c>
      <c r="H2" s="30" t="s">
        <v>115</v>
      </c>
      <c r="I2" s="29">
        <v>172019</v>
      </c>
      <c r="J2" s="29"/>
      <c r="K2" s="29"/>
      <c r="L2" s="29"/>
      <c r="M2" s="29"/>
      <c r="N2" s="29"/>
      <c r="O2" s="29"/>
      <c r="Q2" t="s">
        <v>114</v>
      </c>
    </row>
    <row r="3" spans="1:17" x14ac:dyDescent="0.2">
      <c r="B3" s="28"/>
      <c r="C3" s="28"/>
      <c r="D3" s="28"/>
      <c r="E3" s="28"/>
      <c r="F3" s="28"/>
      <c r="G3" s="28"/>
      <c r="H3" s="28"/>
      <c r="I3" s="28"/>
      <c r="J3" s="28"/>
      <c r="K3" s="28"/>
      <c r="L3" s="28"/>
      <c r="M3" s="28"/>
      <c r="N3" s="28"/>
      <c r="O3" s="28"/>
    </row>
    <row r="4" spans="1:17" s="22" customFormat="1" ht="60" x14ac:dyDescent="0.2">
      <c r="A4" s="22" t="s">
        <v>134</v>
      </c>
      <c r="B4" s="59" t="s">
        <v>113</v>
      </c>
      <c r="C4" s="57" t="s">
        <v>111</v>
      </c>
      <c r="D4" s="14" t="s">
        <v>110</v>
      </c>
      <c r="E4" s="32" t="s">
        <v>37</v>
      </c>
      <c r="F4" s="31"/>
      <c r="G4" s="35" t="s">
        <v>73</v>
      </c>
      <c r="H4" s="30" t="s">
        <v>108</v>
      </c>
      <c r="I4" s="29">
        <v>465520</v>
      </c>
      <c r="J4" s="29"/>
      <c r="K4" s="29"/>
      <c r="L4" s="29"/>
      <c r="M4" s="29"/>
      <c r="N4" s="29"/>
      <c r="O4" s="29"/>
    </row>
    <row r="5" spans="1:17" s="22" customFormat="1" ht="60" x14ac:dyDescent="0.2">
      <c r="A5" s="22" t="s">
        <v>134</v>
      </c>
      <c r="B5" s="59" t="s">
        <v>112</v>
      </c>
      <c r="C5" s="57" t="s">
        <v>111</v>
      </c>
      <c r="D5" s="14" t="s">
        <v>110</v>
      </c>
      <c r="E5" s="32" t="s">
        <v>109</v>
      </c>
      <c r="F5" s="31"/>
      <c r="G5" s="35" t="s">
        <v>64</v>
      </c>
      <c r="H5" s="30" t="s">
        <v>108</v>
      </c>
      <c r="I5" s="29">
        <v>232760</v>
      </c>
      <c r="J5" s="29"/>
      <c r="K5" s="29"/>
      <c r="L5" s="29"/>
      <c r="M5" s="29"/>
      <c r="N5" s="29"/>
      <c r="O5" s="29"/>
    </row>
    <row r="6" spans="1:17" x14ac:dyDescent="0.2">
      <c r="B6" s="28"/>
      <c r="C6" s="28"/>
      <c r="D6" s="28"/>
      <c r="E6" s="28"/>
      <c r="F6" s="28"/>
      <c r="G6" s="28"/>
      <c r="H6" s="28"/>
      <c r="I6" s="28"/>
      <c r="J6" s="28"/>
      <c r="K6" s="28"/>
      <c r="L6" s="28"/>
      <c r="M6" s="28"/>
      <c r="N6" s="28"/>
      <c r="O6" s="28"/>
    </row>
    <row r="7" spans="1:17" s="22" customFormat="1" ht="60" x14ac:dyDescent="0.2">
      <c r="A7" s="22" t="s">
        <v>134</v>
      </c>
      <c r="B7" s="59" t="s">
        <v>107</v>
      </c>
      <c r="C7" s="57" t="s">
        <v>105</v>
      </c>
      <c r="D7" s="14" t="s">
        <v>104</v>
      </c>
      <c r="E7" s="32" t="s">
        <v>37</v>
      </c>
      <c r="F7" s="31"/>
      <c r="G7" s="35" t="s">
        <v>73</v>
      </c>
      <c r="H7" s="30" t="s">
        <v>103</v>
      </c>
      <c r="I7" s="29">
        <v>116380</v>
      </c>
      <c r="J7" s="29"/>
      <c r="K7" s="29"/>
      <c r="L7" s="29"/>
      <c r="M7" s="29"/>
      <c r="N7" s="29"/>
      <c r="O7" s="29"/>
    </row>
    <row r="8" spans="1:17" s="22" customFormat="1" ht="60" x14ac:dyDescent="0.2">
      <c r="A8" s="22" t="s">
        <v>134</v>
      </c>
      <c r="B8" s="59" t="s">
        <v>106</v>
      </c>
      <c r="C8" s="57" t="s">
        <v>105</v>
      </c>
      <c r="D8" s="14" t="s">
        <v>104</v>
      </c>
      <c r="E8" s="32" t="s">
        <v>37</v>
      </c>
      <c r="F8" s="31"/>
      <c r="G8" s="35" t="s">
        <v>64</v>
      </c>
      <c r="H8" s="30" t="s">
        <v>103</v>
      </c>
      <c r="I8" s="29">
        <v>58190</v>
      </c>
      <c r="J8" s="29"/>
      <c r="K8" s="29"/>
      <c r="L8" s="29"/>
      <c r="M8" s="29"/>
      <c r="N8" s="29"/>
      <c r="O8" s="29"/>
    </row>
    <row r="9" spans="1:17" x14ac:dyDescent="0.2">
      <c r="B9" s="28"/>
      <c r="C9" s="28"/>
      <c r="D9" s="28"/>
      <c r="E9" s="28"/>
      <c r="F9" s="28"/>
      <c r="G9" s="28"/>
      <c r="H9" s="28"/>
      <c r="I9" s="28"/>
      <c r="J9" s="28"/>
      <c r="K9" s="28"/>
      <c r="L9" s="28"/>
      <c r="M9" s="28"/>
      <c r="N9" s="28"/>
      <c r="O9" s="28"/>
    </row>
    <row r="10" spans="1:17" s="22" customFormat="1" ht="60" x14ac:dyDescent="0.2">
      <c r="B10" s="36" t="s">
        <v>102</v>
      </c>
      <c r="C10" s="58" t="s">
        <v>100</v>
      </c>
      <c r="D10" s="14" t="s">
        <v>99</v>
      </c>
      <c r="E10" s="32" t="s">
        <v>37</v>
      </c>
      <c r="F10" s="31"/>
      <c r="G10" s="35" t="s">
        <v>73</v>
      </c>
      <c r="H10" s="30" t="s">
        <v>98</v>
      </c>
      <c r="I10" s="29">
        <v>136620</v>
      </c>
      <c r="J10" s="29"/>
      <c r="K10" s="29"/>
      <c r="L10" s="29"/>
      <c r="M10" s="29"/>
      <c r="N10" s="29"/>
      <c r="O10" s="29"/>
    </row>
    <row r="11" spans="1:17" s="22" customFormat="1" ht="60" x14ac:dyDescent="0.2">
      <c r="B11" s="36" t="s">
        <v>101</v>
      </c>
      <c r="C11" s="58" t="s">
        <v>100</v>
      </c>
      <c r="D11" s="14" t="s">
        <v>99</v>
      </c>
      <c r="E11" s="32" t="s">
        <v>37</v>
      </c>
      <c r="F11" s="31"/>
      <c r="G11" s="35" t="s">
        <v>64</v>
      </c>
      <c r="H11" s="30" t="s">
        <v>98</v>
      </c>
      <c r="I11" s="29">
        <v>68310</v>
      </c>
      <c r="J11" s="29"/>
      <c r="K11" s="29"/>
      <c r="L11" s="29"/>
      <c r="M11" s="29"/>
      <c r="N11" s="29"/>
      <c r="O11" s="29"/>
    </row>
    <row r="12" spans="1:17" x14ac:dyDescent="0.2">
      <c r="B12" s="28"/>
      <c r="C12" s="28"/>
      <c r="D12" s="28"/>
      <c r="E12" s="28"/>
      <c r="F12" s="28"/>
      <c r="G12" s="28"/>
      <c r="H12" s="28"/>
      <c r="I12" s="28"/>
      <c r="J12" s="28"/>
      <c r="K12" s="28"/>
      <c r="L12" s="28"/>
      <c r="M12" s="28"/>
      <c r="N12" s="28"/>
      <c r="O12" s="28"/>
    </row>
    <row r="13" spans="1:17" s="22" customFormat="1" ht="60" x14ac:dyDescent="0.2">
      <c r="B13" s="36" t="s">
        <v>97</v>
      </c>
      <c r="C13" s="58" t="s">
        <v>89</v>
      </c>
      <c r="D13" s="14" t="s">
        <v>95</v>
      </c>
      <c r="E13" s="32" t="s">
        <v>37</v>
      </c>
      <c r="F13" s="31"/>
      <c r="G13" s="35" t="s">
        <v>73</v>
      </c>
      <c r="H13" s="30" t="s">
        <v>94</v>
      </c>
      <c r="I13" s="29">
        <v>58696</v>
      </c>
      <c r="J13" s="29"/>
      <c r="K13" s="29"/>
      <c r="L13" s="29"/>
      <c r="M13" s="29"/>
      <c r="N13" s="29"/>
      <c r="O13" s="29"/>
    </row>
    <row r="14" spans="1:17" s="22" customFormat="1" ht="60" x14ac:dyDescent="0.2">
      <c r="B14" s="36" t="s">
        <v>96</v>
      </c>
      <c r="C14" s="58" t="s">
        <v>89</v>
      </c>
      <c r="D14" s="14" t="s">
        <v>95</v>
      </c>
      <c r="E14" s="32" t="s">
        <v>37</v>
      </c>
      <c r="F14" s="31"/>
      <c r="G14" s="35" t="s">
        <v>64</v>
      </c>
      <c r="H14" s="30" t="s">
        <v>94</v>
      </c>
      <c r="I14" s="29">
        <v>29348</v>
      </c>
      <c r="J14" s="29"/>
      <c r="K14" s="29"/>
      <c r="L14" s="29"/>
      <c r="M14" s="29"/>
      <c r="N14" s="29"/>
      <c r="O14" s="29"/>
    </row>
    <row r="15" spans="1:17" x14ac:dyDescent="0.2">
      <c r="B15" s="28"/>
      <c r="C15" s="28"/>
      <c r="D15" s="28"/>
      <c r="E15" s="28"/>
      <c r="F15" s="28"/>
      <c r="G15" s="28"/>
      <c r="H15" s="28"/>
      <c r="I15" s="28"/>
      <c r="J15" s="28"/>
      <c r="K15" s="28"/>
      <c r="L15" s="28"/>
      <c r="M15" s="28"/>
      <c r="N15" s="28"/>
      <c r="O15" s="28"/>
    </row>
    <row r="16" spans="1:17" s="22" customFormat="1" ht="60" x14ac:dyDescent="0.2">
      <c r="A16" s="60" t="s">
        <v>134</v>
      </c>
      <c r="B16" s="59" t="s">
        <v>93</v>
      </c>
      <c r="C16" s="57" t="s">
        <v>89</v>
      </c>
      <c r="D16" s="14" t="s">
        <v>88</v>
      </c>
      <c r="E16" s="32" t="s">
        <v>37</v>
      </c>
      <c r="F16" s="31"/>
      <c r="G16" s="35" t="s">
        <v>92</v>
      </c>
      <c r="H16" s="30" t="s">
        <v>91</v>
      </c>
      <c r="I16" s="29">
        <v>2024000</v>
      </c>
      <c r="J16" s="29"/>
      <c r="K16" s="29"/>
      <c r="L16" s="29"/>
      <c r="M16" s="29"/>
      <c r="N16" s="29"/>
      <c r="O16" s="29"/>
    </row>
    <row r="17" spans="1:16" s="22" customFormat="1" ht="60" x14ac:dyDescent="0.2">
      <c r="A17" s="60" t="s">
        <v>134</v>
      </c>
      <c r="B17" s="61" t="s">
        <v>90</v>
      </c>
      <c r="C17" s="57" t="s">
        <v>89</v>
      </c>
      <c r="D17" s="14" t="s">
        <v>88</v>
      </c>
      <c r="E17" s="32" t="s">
        <v>37</v>
      </c>
      <c r="F17" s="31"/>
      <c r="G17" s="35" t="s">
        <v>87</v>
      </c>
      <c r="H17" s="30" t="s">
        <v>86</v>
      </c>
      <c r="I17" s="29">
        <v>1049070</v>
      </c>
      <c r="J17" s="29"/>
      <c r="K17" s="29"/>
      <c r="L17" s="29"/>
      <c r="M17" s="29">
        <v>1049070</v>
      </c>
      <c r="N17" s="29"/>
      <c r="O17" s="29"/>
    </row>
    <row r="18" spans="1:16" x14ac:dyDescent="0.2">
      <c r="B18" s="28"/>
      <c r="C18" s="28"/>
      <c r="D18" s="28"/>
      <c r="E18" s="28"/>
      <c r="F18" s="28"/>
      <c r="G18" s="28"/>
      <c r="H18" s="28"/>
      <c r="I18" s="28"/>
      <c r="J18" s="28"/>
      <c r="K18" s="28"/>
      <c r="L18" s="28"/>
      <c r="M18" s="28"/>
      <c r="N18" s="28"/>
      <c r="O18" s="28"/>
    </row>
    <row r="19" spans="1:16" s="22" customFormat="1" ht="60" x14ac:dyDescent="0.2">
      <c r="B19" s="36" t="s">
        <v>85</v>
      </c>
      <c r="C19" s="58" t="s">
        <v>80</v>
      </c>
      <c r="D19" s="14" t="s">
        <v>84</v>
      </c>
      <c r="E19" s="32" t="s">
        <v>37</v>
      </c>
      <c r="F19" s="31"/>
      <c r="G19" s="35" t="s">
        <v>83</v>
      </c>
      <c r="H19" s="30" t="s">
        <v>77</v>
      </c>
      <c r="I19" s="29">
        <v>224740</v>
      </c>
      <c r="J19" s="29"/>
      <c r="K19" s="29"/>
      <c r="L19" s="29"/>
      <c r="M19" s="29"/>
      <c r="N19" s="29"/>
      <c r="O19" s="29"/>
      <c r="P19" s="22" t="s">
        <v>82</v>
      </c>
    </row>
    <row r="20" spans="1:16" s="22" customFormat="1" ht="60" x14ac:dyDescent="0.2">
      <c r="B20" s="36" t="s">
        <v>81</v>
      </c>
      <c r="C20" s="58" t="s">
        <v>80</v>
      </c>
      <c r="D20" s="14" t="s">
        <v>79</v>
      </c>
      <c r="E20" s="32" t="s">
        <v>37</v>
      </c>
      <c r="F20" s="31"/>
      <c r="G20" s="35" t="s">
        <v>78</v>
      </c>
      <c r="H20" s="30" t="s">
        <v>77</v>
      </c>
      <c r="I20" s="29">
        <v>118613</v>
      </c>
      <c r="J20" s="29"/>
      <c r="K20" s="29"/>
      <c r="L20" s="29"/>
      <c r="M20" s="29"/>
      <c r="N20" s="29"/>
      <c r="O20" s="29"/>
    </row>
    <row r="21" spans="1:16" x14ac:dyDescent="0.2">
      <c r="B21" s="28"/>
      <c r="C21" s="28"/>
      <c r="D21" s="28"/>
      <c r="E21" s="28"/>
      <c r="F21" s="28"/>
      <c r="G21" s="28"/>
      <c r="H21" s="28"/>
      <c r="I21" s="28"/>
      <c r="J21" s="28"/>
      <c r="K21" s="28"/>
      <c r="L21" s="28"/>
      <c r="M21" s="28"/>
      <c r="N21" s="28"/>
      <c r="O21" s="28"/>
    </row>
    <row r="22" spans="1:16" s="22" customFormat="1" ht="60" x14ac:dyDescent="0.2">
      <c r="A22" s="60" t="s">
        <v>134</v>
      </c>
      <c r="B22" s="59" t="s">
        <v>76</v>
      </c>
      <c r="C22" s="57" t="s">
        <v>71</v>
      </c>
      <c r="D22" s="14" t="s">
        <v>70</v>
      </c>
      <c r="E22" s="32" t="s">
        <v>37</v>
      </c>
      <c r="F22" s="31"/>
      <c r="G22" s="35" t="s">
        <v>75</v>
      </c>
      <c r="H22" s="30" t="s">
        <v>68</v>
      </c>
      <c r="I22" s="29">
        <v>657800</v>
      </c>
      <c r="J22" s="29"/>
      <c r="K22" s="29"/>
      <c r="L22" s="29"/>
      <c r="M22" s="29"/>
      <c r="N22" s="29"/>
      <c r="O22" s="29"/>
    </row>
    <row r="23" spans="1:16" s="22" customFormat="1" ht="60" x14ac:dyDescent="0.2">
      <c r="A23" s="60" t="s">
        <v>134</v>
      </c>
      <c r="B23" s="59" t="s">
        <v>74</v>
      </c>
      <c r="C23" s="57" t="s">
        <v>66</v>
      </c>
      <c r="D23" s="14" t="s">
        <v>65</v>
      </c>
      <c r="E23" s="32" t="s">
        <v>37</v>
      </c>
      <c r="F23" s="31"/>
      <c r="G23" s="35" t="s">
        <v>73</v>
      </c>
      <c r="H23" s="30" t="s">
        <v>63</v>
      </c>
      <c r="I23" s="29">
        <v>35420</v>
      </c>
      <c r="J23" s="29"/>
      <c r="K23" s="29"/>
      <c r="L23" s="29"/>
      <c r="M23" s="29"/>
      <c r="N23" s="29"/>
      <c r="O23" s="29"/>
    </row>
    <row r="24" spans="1:16" s="22" customFormat="1" ht="60" x14ac:dyDescent="0.2">
      <c r="A24" s="60" t="s">
        <v>134</v>
      </c>
      <c r="B24" s="59" t="s">
        <v>72</v>
      </c>
      <c r="C24" s="57" t="s">
        <v>71</v>
      </c>
      <c r="D24" s="14" t="s">
        <v>70</v>
      </c>
      <c r="E24" s="32" t="s">
        <v>37</v>
      </c>
      <c r="F24" s="31"/>
      <c r="G24" s="35" t="s">
        <v>69</v>
      </c>
      <c r="H24" s="30" t="s">
        <v>68</v>
      </c>
      <c r="I24" s="29">
        <v>328900</v>
      </c>
      <c r="J24" s="29"/>
      <c r="K24" s="29"/>
      <c r="L24" s="29"/>
      <c r="M24" s="29"/>
      <c r="N24" s="29"/>
      <c r="O24" s="29"/>
    </row>
    <row r="25" spans="1:16" s="22" customFormat="1" ht="60" x14ac:dyDescent="0.2">
      <c r="A25" s="60" t="s">
        <v>134</v>
      </c>
      <c r="B25" s="61" t="s">
        <v>67</v>
      </c>
      <c r="C25" s="57" t="s">
        <v>66</v>
      </c>
      <c r="D25" s="14" t="s">
        <v>65</v>
      </c>
      <c r="E25" s="32" t="s">
        <v>37</v>
      </c>
      <c r="F25" s="31"/>
      <c r="G25" s="35" t="s">
        <v>64</v>
      </c>
      <c r="H25" s="30" t="s">
        <v>63</v>
      </c>
      <c r="I25" s="29">
        <v>18359</v>
      </c>
      <c r="J25" s="29"/>
      <c r="K25" s="29"/>
      <c r="L25" s="29"/>
      <c r="M25" s="29">
        <v>18359</v>
      </c>
      <c r="N25" s="29"/>
      <c r="O25" s="29"/>
    </row>
    <row r="26" spans="1:16" x14ac:dyDescent="0.2">
      <c r="B26" s="28"/>
      <c r="C26" s="28"/>
      <c r="D26" s="28"/>
      <c r="E26" s="28"/>
      <c r="F26" s="28"/>
      <c r="G26" s="28"/>
      <c r="H26" s="28"/>
      <c r="I26" s="28"/>
      <c r="J26" s="28"/>
      <c r="K26" s="28"/>
      <c r="L26" s="28"/>
      <c r="M26" s="28"/>
      <c r="N26" s="28"/>
      <c r="O26" s="28"/>
    </row>
    <row r="27" spans="1:16" s="22" customFormat="1" ht="60" x14ac:dyDescent="0.2">
      <c r="A27" s="60" t="s">
        <v>134</v>
      </c>
      <c r="B27" s="61" t="s">
        <v>61</v>
      </c>
      <c r="C27" s="57" t="s">
        <v>60</v>
      </c>
      <c r="D27" s="14" t="s">
        <v>59</v>
      </c>
      <c r="E27" s="32" t="s">
        <v>37</v>
      </c>
      <c r="F27" s="31"/>
      <c r="G27" s="35" t="s">
        <v>58</v>
      </c>
      <c r="H27" s="30" t="s">
        <v>57</v>
      </c>
      <c r="I27" s="29">
        <v>278004</v>
      </c>
      <c r="J27" s="29"/>
      <c r="K27" s="29"/>
      <c r="L27" s="29"/>
      <c r="M27" s="29">
        <v>278004</v>
      </c>
      <c r="N27" s="29"/>
      <c r="O27" s="29"/>
      <c r="P27" s="22" t="s">
        <v>62</v>
      </c>
    </row>
    <row r="28" spans="1:16" s="22" customFormat="1" ht="60" x14ac:dyDescent="0.2">
      <c r="B28" s="33" t="s">
        <v>61</v>
      </c>
      <c r="C28" s="57" t="s">
        <v>60</v>
      </c>
      <c r="D28" s="14" t="s">
        <v>59</v>
      </c>
      <c r="E28" s="32" t="s">
        <v>37</v>
      </c>
      <c r="F28" s="31"/>
      <c r="G28" s="35" t="s">
        <v>58</v>
      </c>
      <c r="H28" s="30" t="s">
        <v>57</v>
      </c>
      <c r="I28" s="29">
        <v>278004</v>
      </c>
      <c r="J28" s="29"/>
      <c r="K28" s="29"/>
      <c r="L28" s="29"/>
      <c r="M28" s="29">
        <v>278004</v>
      </c>
      <c r="N28" s="29"/>
      <c r="O28" s="29"/>
      <c r="P28" s="34" t="s">
        <v>56</v>
      </c>
    </row>
    <row r="29" spans="1:16" x14ac:dyDescent="0.2">
      <c r="B29" s="28"/>
      <c r="C29" s="28"/>
      <c r="D29" s="28"/>
      <c r="E29" s="28"/>
      <c r="F29" s="28"/>
      <c r="G29" s="28"/>
      <c r="H29" s="28"/>
      <c r="I29" s="28"/>
      <c r="J29" s="28"/>
      <c r="K29" s="28"/>
      <c r="L29" s="28"/>
      <c r="M29" s="28"/>
      <c r="N29" s="28"/>
      <c r="O29" s="28"/>
    </row>
    <row r="30" spans="1:16" s="22" customFormat="1" ht="48" x14ac:dyDescent="0.2">
      <c r="A30" s="60" t="s">
        <v>134</v>
      </c>
      <c r="B30" s="33" t="s">
        <v>55</v>
      </c>
      <c r="C30" s="57" t="s">
        <v>53</v>
      </c>
      <c r="D30" s="14" t="s">
        <v>52</v>
      </c>
      <c r="E30" s="32" t="s">
        <v>37</v>
      </c>
      <c r="F30" s="31"/>
      <c r="G30" s="29">
        <v>30</v>
      </c>
      <c r="H30" s="30" t="s">
        <v>51</v>
      </c>
      <c r="I30" s="29">
        <v>1120000</v>
      </c>
      <c r="J30" s="29"/>
      <c r="K30" s="29"/>
      <c r="L30" s="29"/>
      <c r="M30" s="29">
        <v>1120000</v>
      </c>
      <c r="N30" s="29"/>
      <c r="O30" s="29"/>
    </row>
    <row r="31" spans="1:16" s="22" customFormat="1" ht="48" x14ac:dyDescent="0.2">
      <c r="B31" s="33" t="s">
        <v>54</v>
      </c>
      <c r="C31" s="57" t="s">
        <v>53</v>
      </c>
      <c r="D31" s="14" t="s">
        <v>52</v>
      </c>
      <c r="E31" s="32" t="s">
        <v>37</v>
      </c>
      <c r="F31" s="31"/>
      <c r="G31" s="29">
        <v>18</v>
      </c>
      <c r="H31" s="30" t="s">
        <v>51</v>
      </c>
      <c r="I31" s="29">
        <v>672000</v>
      </c>
      <c r="J31" s="29"/>
      <c r="K31" s="29"/>
      <c r="L31" s="29"/>
      <c r="M31" s="29">
        <v>672000</v>
      </c>
      <c r="N31" s="29"/>
      <c r="O31" s="29"/>
    </row>
    <row r="32" spans="1:16" x14ac:dyDescent="0.2">
      <c r="B32" s="28"/>
      <c r="C32" s="28"/>
      <c r="D32" s="28"/>
      <c r="E32" s="28"/>
      <c r="F32" s="28"/>
      <c r="G32" s="28"/>
      <c r="H32" s="28"/>
      <c r="I32" s="28"/>
      <c r="J32" s="28"/>
      <c r="K32" s="28"/>
      <c r="L32" s="28"/>
      <c r="M32" s="28"/>
      <c r="N32" s="28"/>
      <c r="O32" s="28"/>
    </row>
    <row r="34" spans="4:16" x14ac:dyDescent="0.2">
      <c r="D34" t="s">
        <v>50</v>
      </c>
    </row>
    <row r="36" spans="4:16" x14ac:dyDescent="0.2">
      <c r="I36" s="27">
        <f>SUM(I2:I31)</f>
        <v>8142753</v>
      </c>
      <c r="P36" t="s">
        <v>120</v>
      </c>
    </row>
  </sheetData>
  <conditionalFormatting sqref="I2">
    <cfRule type="cellIs" dxfId="18" priority="19" operator="greaterThan">
      <formula>100000</formula>
    </cfRule>
  </conditionalFormatting>
  <conditionalFormatting sqref="I4">
    <cfRule type="cellIs" dxfId="17" priority="18" operator="greaterThan">
      <formula>100000</formula>
    </cfRule>
  </conditionalFormatting>
  <conditionalFormatting sqref="I5">
    <cfRule type="cellIs" dxfId="16" priority="17" operator="greaterThan">
      <formula>100000</formula>
    </cfRule>
  </conditionalFormatting>
  <conditionalFormatting sqref="I7">
    <cfRule type="cellIs" dxfId="15" priority="16" operator="greaterThan">
      <formula>100000</formula>
    </cfRule>
  </conditionalFormatting>
  <conditionalFormatting sqref="I8">
    <cfRule type="cellIs" dxfId="14" priority="15" operator="greaterThan">
      <formula>100000</formula>
    </cfRule>
  </conditionalFormatting>
  <conditionalFormatting sqref="I10">
    <cfRule type="cellIs" dxfId="13" priority="14" operator="greaterThan">
      <formula>100000</formula>
    </cfRule>
  </conditionalFormatting>
  <conditionalFormatting sqref="I11">
    <cfRule type="cellIs" dxfId="12" priority="13" operator="greaterThan">
      <formula>100000</formula>
    </cfRule>
  </conditionalFormatting>
  <conditionalFormatting sqref="I13">
    <cfRule type="cellIs" dxfId="11" priority="12" operator="greaterThan">
      <formula>100000</formula>
    </cfRule>
  </conditionalFormatting>
  <conditionalFormatting sqref="I14">
    <cfRule type="cellIs" dxfId="10" priority="11" operator="greaterThan">
      <formula>100000</formula>
    </cfRule>
  </conditionalFormatting>
  <conditionalFormatting sqref="I16">
    <cfRule type="cellIs" dxfId="9" priority="10" operator="greaterThan">
      <formula>100000</formula>
    </cfRule>
  </conditionalFormatting>
  <conditionalFormatting sqref="I17">
    <cfRule type="cellIs" dxfId="8" priority="9" operator="greaterThan">
      <formula>100000</formula>
    </cfRule>
  </conditionalFormatting>
  <conditionalFormatting sqref="I19">
    <cfRule type="cellIs" dxfId="7" priority="8" operator="greaterThan">
      <formula>100000</formula>
    </cfRule>
  </conditionalFormatting>
  <conditionalFormatting sqref="I20">
    <cfRule type="cellIs" dxfId="6" priority="7" operator="greaterThan">
      <formula>100000</formula>
    </cfRule>
  </conditionalFormatting>
  <conditionalFormatting sqref="I22:I23">
    <cfRule type="cellIs" dxfId="5" priority="6" operator="greaterThan">
      <formula>100000</formula>
    </cfRule>
  </conditionalFormatting>
  <conditionalFormatting sqref="I24:I25">
    <cfRule type="cellIs" dxfId="4" priority="5" operator="greaterThan">
      <formula>100000</formula>
    </cfRule>
  </conditionalFormatting>
  <conditionalFormatting sqref="I27">
    <cfRule type="cellIs" dxfId="3" priority="4" operator="greaterThan">
      <formula>100000</formula>
    </cfRule>
  </conditionalFormatting>
  <conditionalFormatting sqref="I28">
    <cfRule type="cellIs" dxfId="2" priority="3" operator="greaterThan">
      <formula>100000</formula>
    </cfRule>
  </conditionalFormatting>
  <conditionalFormatting sqref="I30">
    <cfRule type="cellIs" dxfId="1" priority="2" operator="greaterThan">
      <formula>100000</formula>
    </cfRule>
  </conditionalFormatting>
  <conditionalFormatting sqref="I31">
    <cfRule type="cellIs" dxfId="0" priority="1" operator="greaterThan">
      <formula>100000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Замечания по разделам</vt:lpstr>
      <vt:lpstr>ЭМ</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admins</dc:creator>
  <cp:lastModifiedBy>admins</cp:lastModifiedBy>
  <dcterms:created xsi:type="dcterms:W3CDTF">2022-12-13T05:09:08Z</dcterms:created>
  <dcterms:modified xsi:type="dcterms:W3CDTF">2022-12-27T03:39:30Z</dcterms:modified>
</cp:coreProperties>
</file>